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9" i="2" l="1"/>
  <c r="M11" i="2"/>
  <c r="M12" i="2"/>
  <c r="M14" i="2"/>
  <c r="M15" i="2"/>
  <c r="C10" i="2"/>
  <c r="D10" i="2"/>
  <c r="E10" i="2"/>
  <c r="F10" i="2"/>
  <c r="G10" i="2"/>
  <c r="H10" i="2"/>
  <c r="I10" i="2"/>
  <c r="J10" i="2"/>
  <c r="K10" i="2"/>
  <c r="L10" i="2"/>
  <c r="N10" i="2" s="1"/>
  <c r="B10" i="2"/>
  <c r="C22" i="2"/>
  <c r="D22" i="2"/>
  <c r="E22" i="2"/>
  <c r="F22" i="2"/>
  <c r="G22" i="2"/>
  <c r="H22" i="2"/>
  <c r="I22" i="2"/>
  <c r="J22" i="2"/>
  <c r="K22" i="2"/>
  <c r="C19" i="2"/>
  <c r="D19" i="2"/>
  <c r="E19" i="2"/>
  <c r="F19" i="2"/>
  <c r="G19" i="2"/>
  <c r="H19" i="2"/>
  <c r="I19" i="2"/>
  <c r="J19" i="2"/>
  <c r="K19" i="2"/>
  <c r="C16" i="2"/>
  <c r="D16" i="2"/>
  <c r="E16" i="2"/>
  <c r="F16" i="2"/>
  <c r="G16" i="2"/>
  <c r="H16" i="2"/>
  <c r="I16" i="2"/>
  <c r="J16" i="2"/>
  <c r="K16" i="2"/>
  <c r="L16" i="2"/>
  <c r="N16" i="2" s="1"/>
  <c r="C13" i="2"/>
  <c r="D13" i="2"/>
  <c r="E13" i="2"/>
  <c r="F13" i="2"/>
  <c r="G13" i="2"/>
  <c r="H13" i="2"/>
  <c r="I13" i="2"/>
  <c r="J13" i="2"/>
  <c r="K13" i="2"/>
  <c r="L13" i="2"/>
  <c r="N13" i="2" s="1"/>
  <c r="K7" i="2"/>
  <c r="L7" i="2"/>
  <c r="N7" i="2" s="1"/>
  <c r="J7" i="2"/>
  <c r="C7" i="2"/>
  <c r="D7" i="2"/>
  <c r="E7" i="2"/>
  <c r="F7" i="2"/>
  <c r="G7" i="2"/>
  <c r="H7" i="2"/>
  <c r="I7" i="2"/>
  <c r="B22" i="2"/>
  <c r="B19" i="2"/>
  <c r="B16" i="2"/>
  <c r="B13" i="2"/>
  <c r="B7" i="2"/>
  <c r="D22" i="1"/>
  <c r="E22" i="1"/>
  <c r="F22" i="1"/>
  <c r="G22" i="1"/>
  <c r="H22" i="1"/>
  <c r="C22" i="1"/>
  <c r="D19" i="1"/>
  <c r="E19" i="1"/>
  <c r="F19" i="1"/>
  <c r="G19" i="1"/>
  <c r="H19" i="1"/>
  <c r="C19" i="1"/>
  <c r="D16" i="1"/>
  <c r="E16" i="1"/>
  <c r="F16" i="1"/>
  <c r="G16" i="1"/>
  <c r="H16" i="1"/>
  <c r="I16" i="1"/>
  <c r="C16" i="1"/>
  <c r="J8" i="1"/>
  <c r="D13" i="1"/>
  <c r="E13" i="1"/>
  <c r="F13" i="1"/>
  <c r="G13" i="1"/>
  <c r="H13" i="1"/>
  <c r="I13" i="1"/>
  <c r="K13" i="1" s="1"/>
  <c r="C13" i="1"/>
  <c r="D10" i="1"/>
  <c r="E10" i="1"/>
  <c r="F10" i="1"/>
  <c r="G10" i="1"/>
  <c r="H10" i="1"/>
  <c r="I10" i="1"/>
  <c r="K10" i="1" s="1"/>
  <c r="C10" i="1"/>
  <c r="D7" i="1"/>
  <c r="E7" i="1"/>
  <c r="F7" i="1"/>
  <c r="G7" i="1"/>
  <c r="H7" i="1"/>
  <c r="C7" i="1"/>
  <c r="J11" i="1"/>
  <c r="J12" i="1"/>
  <c r="J14" i="1"/>
  <c r="J15" i="1"/>
  <c r="M16" i="2" l="1"/>
  <c r="M13" i="2"/>
  <c r="M10" i="2"/>
  <c r="J16" i="1"/>
  <c r="J13" i="1"/>
  <c r="K16" i="1"/>
  <c r="K15" i="1"/>
  <c r="K14" i="1"/>
  <c r="K12" i="1"/>
  <c r="K11" i="1"/>
  <c r="K9" i="1"/>
  <c r="K8" i="1"/>
  <c r="K5" i="1"/>
  <c r="N6" i="2"/>
  <c r="N15" i="2"/>
  <c r="N14" i="2"/>
  <c r="N12" i="2"/>
  <c r="N11" i="2"/>
  <c r="N9" i="2"/>
  <c r="N8" i="2"/>
  <c r="N5" i="2"/>
  <c r="M8" i="2"/>
  <c r="L18" i="2"/>
  <c r="N18" i="2" l="1"/>
  <c r="M18" i="2"/>
  <c r="L17" i="2"/>
  <c r="L21" i="2"/>
  <c r="M21" i="2" s="1"/>
  <c r="L20" i="2"/>
  <c r="L19" i="2" l="1"/>
  <c r="M17" i="2"/>
  <c r="L22" i="2"/>
  <c r="M20" i="2"/>
  <c r="N20" i="2"/>
  <c r="N21" i="2"/>
  <c r="N17" i="2"/>
  <c r="I21" i="1"/>
  <c r="K21" i="1" s="1"/>
  <c r="I20" i="1"/>
  <c r="M22" i="2" l="1"/>
  <c r="N22" i="2"/>
  <c r="M19" i="2"/>
  <c r="N19" i="2"/>
  <c r="I22" i="1"/>
  <c r="K20" i="1"/>
  <c r="I18" i="1"/>
  <c r="I17" i="1"/>
  <c r="I6" i="1"/>
  <c r="J9" i="1" s="1"/>
  <c r="K22" i="1" l="1"/>
  <c r="J17" i="1"/>
  <c r="J20" i="1"/>
  <c r="I19" i="1"/>
  <c r="J22" i="1" s="1"/>
  <c r="K17" i="1"/>
  <c r="J18" i="1"/>
  <c r="J21" i="1"/>
  <c r="K18" i="1"/>
  <c r="I7" i="1"/>
  <c r="K6" i="1"/>
  <c r="K7" i="1" l="1"/>
  <c r="J10" i="1"/>
  <c r="J19" i="1"/>
  <c r="K19" i="1"/>
</calcChain>
</file>

<file path=xl/sharedStrings.xml><?xml version="1.0" encoding="utf-8"?>
<sst xmlns="http://schemas.openxmlformats.org/spreadsheetml/2006/main" count="49" uniqueCount="18">
  <si>
    <t>2201160</t>
  </si>
  <si>
    <t>Рік</t>
  </si>
  <si>
    <t>Загальний фонд</t>
  </si>
  <si>
    <t>Спеціальний фонд</t>
  </si>
  <si>
    <t>Разом</t>
  </si>
  <si>
    <t>Всього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</si>
  <si>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</si>
  <si>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</si>
  <si>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</si>
  <si>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</si>
  <si>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</si>
  <si>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Код програмної класифікації видатків та кредитування державного бюджету</t>
  </si>
  <si>
    <t>2201280</t>
  </si>
  <si>
    <t>2018 проект</t>
  </si>
  <si>
    <t>У % до попереднього року</t>
  </si>
  <si>
    <t>У доларах на кінець року</t>
  </si>
  <si>
    <r>
      <rPr>
        <b/>
        <sz val="12"/>
        <color theme="1"/>
        <rFont val="Times New Roman"/>
        <family val="1"/>
        <charset val="204"/>
      </rPr>
      <t>Розподіл видатків  на наукові та науково-технічні розробки на 2013-2018 роки (проект)</t>
    </r>
    <r>
      <rPr>
        <sz val="12"/>
        <color theme="1"/>
        <rFont val="Times New Roman"/>
        <family val="1"/>
        <charset val="204"/>
      </rPr>
      <t xml:space="preserve">                                   тис. грн.</t>
    </r>
  </si>
  <si>
    <t>Розподіл видатків МОН на підготовку кадрів вищими навчальними закладами ІІІ і ІV рівнів акредитації та забезпечення діяльності їх баз практики на 2013-2018 роки (тис. грн.)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</si>
</sst>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* #,##0.0;* \-#,##0.0;* &quot;&quot;"/>
    <numFmt numFmtId="166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>
      <alignment vertical="top"/>
    </xf>
  </cellStyleXfs>
  <cellXfs count="108">
    <xf numFmtId="0" fontId="0" fillId="0" borderId="0" xfId="0"/>
    <xf numFmtId="0" fontId="8" fillId="0" borderId="0" xfId="0" applyFont="1"/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top" wrapText="1"/>
    </xf>
    <xf numFmtId="164" fontId="2" fillId="0" borderId="0" xfId="0" applyNumberFormat="1" applyFont="1" applyFill="1" applyBorder="1" applyAlignment="1" applyProtection="1">
      <alignment vertical="center"/>
    </xf>
    <xf numFmtId="0" fontId="8" fillId="0" borderId="0" xfId="0" applyFont="1" applyAlignment="1">
      <alignment horizontal="center"/>
    </xf>
    <xf numFmtId="164" fontId="2" fillId="0" borderId="8" xfId="0" applyNumberFormat="1" applyFont="1" applyFill="1" applyBorder="1" applyAlignment="1" applyProtection="1">
      <alignment vertical="center"/>
    </xf>
    <xf numFmtId="166" fontId="8" fillId="0" borderId="8" xfId="0" applyNumberFormat="1" applyFont="1" applyBorder="1"/>
    <xf numFmtId="166" fontId="8" fillId="0" borderId="9" xfId="0" applyNumberFormat="1" applyFont="1" applyBorder="1"/>
    <xf numFmtId="0" fontId="6" fillId="0" borderId="2" xfId="0" applyNumberFormat="1" applyFont="1" applyFill="1" applyBorder="1" applyAlignment="1" applyProtection="1">
      <alignment horizontal="center" vertical="center" textRotation="90" wrapText="1"/>
    </xf>
    <xf numFmtId="164" fontId="2" fillId="0" borderId="4" xfId="0" applyNumberFormat="1" applyFont="1" applyFill="1" applyBorder="1" applyAlignment="1" applyProtection="1">
      <alignment vertical="center"/>
    </xf>
    <xf numFmtId="164" fontId="2" fillId="0" borderId="23" xfId="0" applyNumberFormat="1" applyFont="1" applyFill="1" applyBorder="1" applyAlignment="1" applyProtection="1">
      <alignment vertical="center"/>
    </xf>
    <xf numFmtId="164" fontId="9" fillId="0" borderId="4" xfId="0" applyNumberFormat="1" applyFont="1" applyFill="1" applyBorder="1" applyAlignment="1">
      <alignment vertical="center"/>
    </xf>
    <xf numFmtId="166" fontId="8" fillId="0" borderId="5" xfId="0" applyNumberFormat="1" applyFont="1" applyBorder="1"/>
    <xf numFmtId="0" fontId="6" fillId="0" borderId="0" xfId="0" applyFont="1" applyFill="1"/>
    <xf numFmtId="0" fontId="8" fillId="0" borderId="0" xfId="0" applyFont="1" applyFill="1"/>
    <xf numFmtId="0" fontId="8" fillId="0" borderId="8" xfId="0" applyNumberFormat="1" applyFont="1" applyFill="1" applyBorder="1" applyAlignment="1" applyProtection="1">
      <alignment horizontal="center" vertical="top"/>
    </xf>
    <xf numFmtId="2" fontId="8" fillId="0" borderId="8" xfId="0" applyNumberFormat="1" applyFont="1" applyBorder="1"/>
    <xf numFmtId="0" fontId="8" fillId="0" borderId="9" xfId="0" applyFont="1" applyBorder="1"/>
    <xf numFmtId="0" fontId="8" fillId="0" borderId="3" xfId="0" applyFont="1" applyBorder="1" applyAlignment="1">
      <alignment horizontal="center" vertical="center"/>
    </xf>
    <xf numFmtId="0" fontId="8" fillId="0" borderId="4" xfId="0" applyNumberFormat="1" applyFont="1" applyFill="1" applyBorder="1" applyAlignment="1" applyProtection="1">
      <alignment horizontal="center" vertical="center"/>
    </xf>
    <xf numFmtId="0" fontId="8" fillId="0" borderId="4" xfId="0" applyFont="1" applyBorder="1"/>
    <xf numFmtId="0" fontId="8" fillId="0" borderId="5" xfId="0" applyFont="1" applyBorder="1"/>
    <xf numFmtId="2" fontId="8" fillId="0" borderId="4" xfId="0" applyNumberFormat="1" applyFont="1" applyBorder="1"/>
    <xf numFmtId="164" fontId="1" fillId="0" borderId="4" xfId="0" applyNumberFormat="1" applyFont="1" applyFill="1" applyBorder="1" applyAlignment="1" applyProtection="1">
      <alignment vertical="center"/>
    </xf>
    <xf numFmtId="164" fontId="1" fillId="0" borderId="8" xfId="0" applyNumberFormat="1" applyFont="1" applyFill="1" applyBorder="1" applyAlignment="1" applyProtection="1">
      <alignment vertical="center"/>
    </xf>
    <xf numFmtId="164" fontId="13" fillId="0" borderId="23" xfId="0" applyNumberFormat="1" applyFont="1" applyFill="1" applyBorder="1" applyAlignment="1">
      <alignment vertical="center"/>
    </xf>
    <xf numFmtId="0" fontId="8" fillId="0" borderId="1" xfId="0" applyFont="1" applyBorder="1" applyAlignment="1">
      <alignment horizontal="center" textRotation="90"/>
    </xf>
    <xf numFmtId="0" fontId="8" fillId="0" borderId="2" xfId="0" applyFont="1" applyBorder="1" applyAlignment="1">
      <alignment horizontal="center" textRotation="90"/>
    </xf>
    <xf numFmtId="0" fontId="8" fillId="0" borderId="6" xfId="0" applyFont="1" applyBorder="1" applyAlignment="1">
      <alignment horizontal="center" textRotation="90"/>
    </xf>
    <xf numFmtId="0" fontId="8" fillId="0" borderId="14" xfId="0" applyFont="1" applyBorder="1" applyAlignment="1">
      <alignment horizontal="center" textRotation="90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4" fillId="0" borderId="25" xfId="0" applyNumberFormat="1" applyFont="1" applyFill="1" applyBorder="1" applyAlignment="1" applyProtection="1">
      <alignment horizontal="center" vertical="center" textRotation="90" wrapText="1"/>
    </xf>
    <xf numFmtId="0" fontId="4" fillId="0" borderId="18" xfId="0" applyNumberFormat="1" applyFont="1" applyFill="1" applyBorder="1" applyAlignment="1" applyProtection="1">
      <alignment horizontal="center" vertical="center" textRotation="90" wrapText="1"/>
    </xf>
    <xf numFmtId="0" fontId="6" fillId="0" borderId="10" xfId="0" applyFont="1" applyFill="1" applyBorder="1" applyAlignment="1">
      <alignment horizontal="center" vertical="center" textRotation="90"/>
    </xf>
    <xf numFmtId="0" fontId="6" fillId="0" borderId="17" xfId="0" applyFont="1" applyFill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textRotation="90" wrapText="1"/>
    </xf>
    <xf numFmtId="0" fontId="5" fillId="0" borderId="2" xfId="0" applyNumberFormat="1" applyFont="1" applyFill="1" applyBorder="1" applyAlignment="1" applyProtection="1">
      <alignment horizontal="center" vertical="center" textRotation="90" wrapText="1"/>
    </xf>
    <xf numFmtId="0" fontId="12" fillId="0" borderId="1" xfId="0" applyNumberFormat="1" applyFont="1" applyFill="1" applyBorder="1" applyAlignment="1" applyProtection="1">
      <alignment horizontal="center" vertical="center" textRotation="90" wrapText="1"/>
    </xf>
    <xf numFmtId="0" fontId="12" fillId="0" borderId="2" xfId="0" applyNumberFormat="1" applyFont="1" applyFill="1" applyBorder="1" applyAlignment="1" applyProtection="1">
      <alignment horizontal="center" vertical="center" textRotation="90" wrapText="1"/>
    </xf>
    <xf numFmtId="0" fontId="5" fillId="0" borderId="19" xfId="0" applyNumberFormat="1" applyFont="1" applyFill="1" applyBorder="1" applyAlignment="1" applyProtection="1">
      <alignment horizontal="center" vertical="center" textRotation="90" wrapText="1"/>
    </xf>
    <xf numFmtId="0" fontId="3" fillId="0" borderId="4" xfId="0" applyNumberFormat="1" applyFont="1" applyFill="1" applyBorder="1" applyAlignment="1" applyProtection="1">
      <alignment horizontal="center" vertical="center" textRotation="90" wrapText="1"/>
    </xf>
    <xf numFmtId="0" fontId="3" fillId="0" borderId="1" xfId="0" applyNumberFormat="1" applyFont="1" applyFill="1" applyBorder="1" applyAlignment="1" applyProtection="1">
      <alignment horizontal="center" vertical="center" textRotation="90" wrapText="1"/>
    </xf>
    <xf numFmtId="0" fontId="3" fillId="0" borderId="2" xfId="0" applyNumberFormat="1" applyFont="1" applyFill="1" applyBorder="1" applyAlignment="1" applyProtection="1">
      <alignment horizontal="center" vertical="center" textRotation="90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8" fillId="0" borderId="20" xfId="0" applyFont="1" applyBorder="1" applyAlignment="1">
      <alignment horizontal="right"/>
    </xf>
    <xf numFmtId="0" fontId="8" fillId="0" borderId="21" xfId="0" applyFont="1" applyBorder="1" applyAlignment="1">
      <alignment horizontal="right"/>
    </xf>
    <xf numFmtId="0" fontId="8" fillId="0" borderId="22" xfId="0" applyFont="1" applyBorder="1" applyAlignment="1">
      <alignment horizontal="right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textRotation="90" wrapText="1"/>
    </xf>
    <xf numFmtId="0" fontId="4" fillId="0" borderId="19" xfId="0" applyNumberFormat="1" applyFont="1" applyFill="1" applyBorder="1" applyAlignment="1" applyProtection="1">
      <alignment horizontal="center" vertical="center" textRotation="90" wrapText="1"/>
    </xf>
    <xf numFmtId="0" fontId="8" fillId="0" borderId="2" xfId="0" applyFont="1" applyBorder="1"/>
    <xf numFmtId="2" fontId="8" fillId="0" borderId="1" xfId="0" applyNumberFormat="1" applyFont="1" applyBorder="1"/>
    <xf numFmtId="0" fontId="8" fillId="0" borderId="15" xfId="0" applyFont="1" applyBorder="1" applyAlignment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164" fontId="1" fillId="0" borderId="2" xfId="0" applyNumberFormat="1" applyFont="1" applyFill="1" applyBorder="1" applyAlignment="1" applyProtection="1">
      <alignment vertical="center"/>
    </xf>
    <xf numFmtId="164" fontId="2" fillId="0" borderId="2" xfId="0" applyNumberFormat="1" applyFont="1" applyFill="1" applyBorder="1" applyAlignment="1" applyProtection="1">
      <alignment vertical="center"/>
    </xf>
    <xf numFmtId="164" fontId="1" fillId="0" borderId="26" xfId="0" applyNumberFormat="1" applyFont="1" applyFill="1" applyBorder="1" applyAlignment="1" applyProtection="1">
      <alignment vertical="center"/>
    </xf>
    <xf numFmtId="0" fontId="8" fillId="0" borderId="14" xfId="0" applyFont="1" applyBorder="1"/>
    <xf numFmtId="164" fontId="1" fillId="0" borderId="0" xfId="0" applyNumberFormat="1" applyFont="1" applyFill="1" applyBorder="1" applyAlignment="1" applyProtection="1">
      <alignment vertical="center"/>
    </xf>
    <xf numFmtId="164" fontId="1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center" vertical="top"/>
    </xf>
    <xf numFmtId="164" fontId="13" fillId="0" borderId="1" xfId="0" applyNumberFormat="1" applyFont="1" applyBorder="1" applyAlignment="1">
      <alignment vertical="top" wrapText="1"/>
    </xf>
    <xf numFmtId="164" fontId="9" fillId="0" borderId="1" xfId="0" applyNumberFormat="1" applyFont="1" applyBorder="1" applyAlignment="1">
      <alignment vertical="top" wrapText="1"/>
    </xf>
    <xf numFmtId="164" fontId="13" fillId="0" borderId="1" xfId="1" applyNumberFormat="1" applyFont="1" applyBorder="1">
      <alignment vertical="top"/>
    </xf>
    <xf numFmtId="164" fontId="9" fillId="0" borderId="1" xfId="1" applyNumberFormat="1" applyFont="1" applyBorder="1">
      <alignment vertical="top"/>
    </xf>
    <xf numFmtId="164" fontId="13" fillId="0" borderId="1" xfId="1" applyNumberFormat="1" applyFont="1" applyBorder="1" applyAlignment="1">
      <alignment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164" fontId="13" fillId="0" borderId="1" xfId="0" applyNumberFormat="1" applyFont="1" applyBorder="1" applyAlignment="1">
      <alignment vertical="top"/>
    </xf>
    <xf numFmtId="164" fontId="9" fillId="0" borderId="1" xfId="0" applyNumberFormat="1" applyFont="1" applyBorder="1" applyAlignment="1">
      <alignment vertical="top"/>
    </xf>
    <xf numFmtId="164" fontId="1" fillId="0" borderId="1" xfId="0" applyNumberFormat="1" applyFont="1" applyFill="1" applyBorder="1" applyAlignment="1" applyProtection="1">
      <alignment vertical="top"/>
    </xf>
    <xf numFmtId="164" fontId="2" fillId="0" borderId="1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vertical="top"/>
    </xf>
    <xf numFmtId="165" fontId="1" fillId="0" borderId="1" xfId="0" applyNumberFormat="1" applyFont="1" applyFill="1" applyBorder="1" applyAlignment="1" applyProtection="1">
      <alignment vertical="top"/>
    </xf>
    <xf numFmtId="164" fontId="2" fillId="0" borderId="1" xfId="0" applyNumberFormat="1" applyFont="1" applyFill="1" applyBorder="1" applyAlignment="1" applyProtection="1">
      <alignment vertical="center"/>
    </xf>
    <xf numFmtId="0" fontId="8" fillId="0" borderId="27" xfId="0" applyFont="1" applyBorder="1" applyAlignment="1">
      <alignment horizontal="center" vertical="center"/>
    </xf>
    <xf numFmtId="0" fontId="8" fillId="0" borderId="6" xfId="0" applyFont="1" applyBorder="1"/>
    <xf numFmtId="0" fontId="8" fillId="0" borderId="27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10" xfId="0" applyFont="1" applyBorder="1" applyAlignment="1"/>
    <xf numFmtId="166" fontId="8" fillId="0" borderId="14" xfId="0" applyNumberFormat="1" applyFont="1" applyBorder="1"/>
    <xf numFmtId="166" fontId="8" fillId="0" borderId="1" xfId="0" applyNumberFormat="1" applyFont="1" applyBorder="1"/>
    <xf numFmtId="166" fontId="8" fillId="0" borderId="1" xfId="0" applyNumberFormat="1" applyFont="1" applyBorder="1" applyAlignment="1">
      <alignment vertical="center"/>
    </xf>
    <xf numFmtId="0" fontId="8" fillId="0" borderId="17" xfId="0" applyFont="1" applyBorder="1" applyAlignment="1"/>
    <xf numFmtId="164" fontId="9" fillId="0" borderId="2" xfId="0" applyNumberFormat="1" applyFont="1" applyFill="1" applyBorder="1" applyAlignment="1">
      <alignment vertical="center"/>
    </xf>
    <xf numFmtId="164" fontId="8" fillId="0" borderId="1" xfId="0" applyNumberFormat="1" applyFont="1" applyBorder="1"/>
    <xf numFmtId="166" fontId="8" fillId="0" borderId="6" xfId="0" applyNumberFormat="1" applyFont="1" applyBorder="1"/>
    <xf numFmtId="166" fontId="8" fillId="0" borderId="6" xfId="0" applyNumberFormat="1" applyFont="1" applyBorder="1" applyAlignment="1">
      <alignment vertical="center"/>
    </xf>
    <xf numFmtId="164" fontId="1" fillId="0" borderId="24" xfId="0" applyNumberFormat="1" applyFont="1" applyFill="1" applyBorder="1" applyAlignment="1" applyProtection="1">
      <alignment vertical="center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164" fontId="2" fillId="0" borderId="24" xfId="0" applyNumberFormat="1" applyFont="1" applyFill="1" applyBorder="1" applyAlignment="1" applyProtection="1">
      <alignment vertical="center"/>
    </xf>
    <xf numFmtId="166" fontId="8" fillId="0" borderId="24" xfId="0" applyNumberFormat="1" applyFont="1" applyBorder="1"/>
    <xf numFmtId="164" fontId="13" fillId="0" borderId="4" xfId="0" applyNumberFormat="1" applyFont="1" applyFill="1" applyBorder="1" applyAlignment="1">
      <alignment vertical="center"/>
    </xf>
    <xf numFmtId="164" fontId="13" fillId="0" borderId="19" xfId="0" applyNumberFormat="1" applyFont="1" applyFill="1" applyBorder="1" applyAlignment="1">
      <alignment vertical="center"/>
    </xf>
    <xf numFmtId="164" fontId="10" fillId="0" borderId="1" xfId="0" applyNumberFormat="1" applyFont="1" applyBorder="1"/>
    <xf numFmtId="0" fontId="10" fillId="0" borderId="0" xfId="0" applyFo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"/>
  <sheetViews>
    <sheetView tabSelected="1" topLeftCell="A2" workbookViewId="0">
      <selection activeCell="Q13" sqref="Q13"/>
    </sheetView>
  </sheetViews>
  <sheetFormatPr defaultRowHeight="15.75" x14ac:dyDescent="0.25"/>
  <cols>
    <col min="1" max="1" width="8.85546875" style="1" customWidth="1"/>
    <col min="2" max="2" width="10.5703125" style="1" hidden="1" customWidth="1"/>
    <col min="3" max="4" width="14.7109375" style="1" customWidth="1"/>
    <col min="5" max="5" width="10.140625" style="1" bestFit="1" customWidth="1"/>
    <col min="6" max="7" width="14.85546875" style="1" customWidth="1"/>
    <col min="8" max="8" width="12.85546875" style="1" customWidth="1"/>
    <col min="9" max="9" width="15.28515625" style="1" customWidth="1"/>
    <col min="10" max="16384" width="9.140625" style="1"/>
  </cols>
  <sheetData>
    <row r="1" spans="1:27" s="16" customFormat="1" ht="46.5" customHeight="1" thickBot="1" x14ac:dyDescent="0.3">
      <c r="A1" s="32" t="s">
        <v>17</v>
      </c>
      <c r="B1" s="33"/>
      <c r="C1" s="33"/>
      <c r="D1" s="33"/>
      <c r="E1" s="33"/>
      <c r="F1" s="33"/>
      <c r="G1" s="33"/>
      <c r="H1" s="33"/>
      <c r="I1" s="33"/>
      <c r="J1" s="33"/>
      <c r="K1" s="34"/>
    </row>
    <row r="2" spans="1:27" s="15" customFormat="1" ht="15" customHeight="1" x14ac:dyDescent="0.25">
      <c r="A2" s="38" t="s">
        <v>1</v>
      </c>
      <c r="B2" s="46" t="s">
        <v>11</v>
      </c>
      <c r="C2" s="49" t="s">
        <v>2</v>
      </c>
      <c r="D2" s="49"/>
      <c r="E2" s="49"/>
      <c r="F2" s="49" t="s">
        <v>3</v>
      </c>
      <c r="G2" s="49"/>
      <c r="H2" s="49"/>
      <c r="I2" s="36" t="s">
        <v>4</v>
      </c>
      <c r="J2" s="28" t="s">
        <v>14</v>
      </c>
      <c r="K2" s="30" t="s">
        <v>15</v>
      </c>
    </row>
    <row r="3" spans="1:27" s="15" customFormat="1" ht="15" x14ac:dyDescent="0.25">
      <c r="A3" s="39"/>
      <c r="B3" s="47"/>
      <c r="C3" s="43" t="s">
        <v>5</v>
      </c>
      <c r="D3" s="41" t="s">
        <v>6</v>
      </c>
      <c r="E3" s="41" t="s">
        <v>8</v>
      </c>
      <c r="F3" s="43" t="s">
        <v>5</v>
      </c>
      <c r="G3" s="41" t="s">
        <v>6</v>
      </c>
      <c r="H3" s="42" t="s">
        <v>8</v>
      </c>
      <c r="I3" s="37"/>
      <c r="J3" s="28"/>
      <c r="K3" s="30"/>
    </row>
    <row r="4" spans="1:27" s="15" customFormat="1" ht="125.25" customHeight="1" thickBot="1" x14ac:dyDescent="0.3">
      <c r="A4" s="39"/>
      <c r="B4" s="48"/>
      <c r="C4" s="44"/>
      <c r="D4" s="42"/>
      <c r="E4" s="42"/>
      <c r="F4" s="44"/>
      <c r="G4" s="42"/>
      <c r="H4" s="45"/>
      <c r="I4" s="37"/>
      <c r="J4" s="29"/>
      <c r="K4" s="31"/>
    </row>
    <row r="5" spans="1:27" hidden="1" x14ac:dyDescent="0.25">
      <c r="A5" s="40">
        <v>2013</v>
      </c>
      <c r="B5" s="21" t="s">
        <v>0</v>
      </c>
      <c r="C5" s="25">
        <v>9720834</v>
      </c>
      <c r="D5" s="11">
        <v>9714834</v>
      </c>
      <c r="E5" s="11">
        <v>6000</v>
      </c>
      <c r="F5" s="25">
        <v>6597478.0999999996</v>
      </c>
      <c r="G5" s="11">
        <v>6010925</v>
      </c>
      <c r="H5" s="11">
        <v>586553.1</v>
      </c>
      <c r="I5" s="27">
        <v>16318312.1</v>
      </c>
      <c r="J5" s="22"/>
      <c r="K5" s="23">
        <f>I5/8</f>
        <v>2039789.0125</v>
      </c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</row>
    <row r="6" spans="1:27" hidden="1" x14ac:dyDescent="0.25">
      <c r="A6" s="59"/>
      <c r="B6" s="60" t="s">
        <v>12</v>
      </c>
      <c r="C6" s="61">
        <v>573698.19999999995</v>
      </c>
      <c r="D6" s="62">
        <v>543698.19999999995</v>
      </c>
      <c r="E6" s="62">
        <v>30000</v>
      </c>
      <c r="F6" s="61">
        <v>321400</v>
      </c>
      <c r="G6" s="62">
        <v>301786.90000000002</v>
      </c>
      <c r="H6" s="62">
        <v>19613.099999999999</v>
      </c>
      <c r="I6" s="63">
        <f>F6+C6</f>
        <v>895098.2</v>
      </c>
      <c r="J6" s="57"/>
      <c r="K6" s="64">
        <f t="shared" ref="K6:K7" si="0">I6/8</f>
        <v>111887.27499999999</v>
      </c>
    </row>
    <row r="7" spans="1:27" ht="20.25" customHeight="1" x14ac:dyDescent="0.25">
      <c r="A7" s="20">
        <v>2013</v>
      </c>
      <c r="B7" s="21"/>
      <c r="C7" s="25">
        <f>C5+C6</f>
        <v>10294532.199999999</v>
      </c>
      <c r="D7" s="25">
        <f t="shared" ref="D7:I7" si="1">D5+D6</f>
        <v>10258532.199999999</v>
      </c>
      <c r="E7" s="25">
        <f t="shared" si="1"/>
        <v>36000</v>
      </c>
      <c r="F7" s="25">
        <f t="shared" si="1"/>
        <v>6918878.0999999996</v>
      </c>
      <c r="G7" s="25">
        <f t="shared" si="1"/>
        <v>6312711.9000000004</v>
      </c>
      <c r="H7" s="25">
        <f t="shared" si="1"/>
        <v>606166.19999999995</v>
      </c>
      <c r="I7" s="25">
        <f t="shared" si="1"/>
        <v>17213410.300000001</v>
      </c>
      <c r="J7" s="24"/>
      <c r="K7" s="23">
        <f t="shared" si="0"/>
        <v>2151676.2875000001</v>
      </c>
    </row>
    <row r="8" spans="1:27" ht="20.25" hidden="1" customHeight="1" x14ac:dyDescent="0.25">
      <c r="A8" s="81">
        <v>2014</v>
      </c>
      <c r="B8" s="67" t="s">
        <v>0</v>
      </c>
      <c r="C8" s="68">
        <v>9899428.3000000007</v>
      </c>
      <c r="D8" s="69">
        <v>9897860.1999999993</v>
      </c>
      <c r="E8" s="69">
        <v>1568.1000000000001</v>
      </c>
      <c r="F8" s="68">
        <v>6624730.2000000002</v>
      </c>
      <c r="G8" s="69">
        <v>5999699.6000000006</v>
      </c>
      <c r="H8" s="69">
        <v>625030.6</v>
      </c>
      <c r="I8" s="68">
        <v>16524158.5</v>
      </c>
      <c r="J8" s="58">
        <f t="shared" ref="J8:J10" si="2">(I8/I5-1)*100</f>
        <v>1.2614441906647844</v>
      </c>
      <c r="K8" s="82">
        <f>I8/15.76</f>
        <v>1048487.2144670051</v>
      </c>
    </row>
    <row r="9" spans="1:27" ht="20.25" hidden="1" customHeight="1" x14ac:dyDescent="0.25">
      <c r="A9" s="81"/>
      <c r="B9" s="67" t="s">
        <v>12</v>
      </c>
      <c r="C9" s="70">
        <v>570074</v>
      </c>
      <c r="D9" s="71">
        <v>570074</v>
      </c>
      <c r="E9" s="71">
        <v>0</v>
      </c>
      <c r="F9" s="70">
        <v>326746</v>
      </c>
      <c r="G9" s="71">
        <v>304175.90000000002</v>
      </c>
      <c r="H9" s="71">
        <v>22570.100000000002</v>
      </c>
      <c r="I9" s="72">
        <v>896820</v>
      </c>
      <c r="J9" s="58">
        <f t="shared" si="2"/>
        <v>0.19235878253358596</v>
      </c>
      <c r="K9" s="82">
        <f>I9/15.76</f>
        <v>56904.822335025383</v>
      </c>
    </row>
    <row r="10" spans="1:27" ht="20.25" customHeight="1" x14ac:dyDescent="0.25">
      <c r="A10" s="83">
        <v>2014</v>
      </c>
      <c r="B10" s="67"/>
      <c r="C10" s="70">
        <f>C8+C9</f>
        <v>10469502.300000001</v>
      </c>
      <c r="D10" s="70">
        <f t="shared" ref="D10:I10" si="3">D8+D9</f>
        <v>10467934.199999999</v>
      </c>
      <c r="E10" s="70">
        <f t="shared" si="3"/>
        <v>1568.1000000000001</v>
      </c>
      <c r="F10" s="70">
        <f t="shared" si="3"/>
        <v>6951476.2000000002</v>
      </c>
      <c r="G10" s="70">
        <f t="shared" si="3"/>
        <v>6303875.5000000009</v>
      </c>
      <c r="H10" s="70">
        <f t="shared" si="3"/>
        <v>647600.69999999995</v>
      </c>
      <c r="I10" s="70">
        <f t="shared" si="3"/>
        <v>17420978.5</v>
      </c>
      <c r="J10" s="58">
        <f t="shared" si="2"/>
        <v>1.2058516957560661</v>
      </c>
      <c r="K10" s="82">
        <f>I10/15.76</f>
        <v>1105392.0368020304</v>
      </c>
    </row>
    <row r="11" spans="1:27" ht="20.25" hidden="1" customHeight="1" x14ac:dyDescent="0.25">
      <c r="A11" s="81">
        <v>2015</v>
      </c>
      <c r="B11" s="73" t="s">
        <v>0</v>
      </c>
      <c r="C11" s="74">
        <v>11047670.4</v>
      </c>
      <c r="D11" s="75">
        <v>11047670.4</v>
      </c>
      <c r="E11" s="75">
        <v>0</v>
      </c>
      <c r="F11" s="74">
        <v>6965910.6000000006</v>
      </c>
      <c r="G11" s="75">
        <v>6370533.5</v>
      </c>
      <c r="H11" s="75">
        <v>595377.1</v>
      </c>
      <c r="I11" s="74">
        <v>18013581</v>
      </c>
      <c r="J11" s="58">
        <f>(I11/I8-1)*100</f>
        <v>9.0136057457933525</v>
      </c>
      <c r="K11" s="82">
        <f>I11/24</f>
        <v>750565.875</v>
      </c>
    </row>
    <row r="12" spans="1:27" ht="20.25" hidden="1" customHeight="1" x14ac:dyDescent="0.25">
      <c r="A12" s="81"/>
      <c r="B12" s="73" t="s">
        <v>12</v>
      </c>
      <c r="C12" s="74">
        <v>580795</v>
      </c>
      <c r="D12" s="75">
        <v>580795</v>
      </c>
      <c r="E12" s="75">
        <v>0</v>
      </c>
      <c r="F12" s="74">
        <v>326746</v>
      </c>
      <c r="G12" s="75">
        <v>299181.7</v>
      </c>
      <c r="H12" s="75">
        <v>27564.3</v>
      </c>
      <c r="I12" s="74">
        <v>907541</v>
      </c>
      <c r="J12" s="58">
        <f>(I12/I9-1)*100</f>
        <v>1.1954461318882226</v>
      </c>
      <c r="K12" s="82">
        <f>I12/24</f>
        <v>37814.208333333336</v>
      </c>
    </row>
    <row r="13" spans="1:27" ht="20.25" customHeight="1" x14ac:dyDescent="0.25">
      <c r="A13" s="83">
        <v>2015</v>
      </c>
      <c r="B13" s="73"/>
      <c r="C13" s="74">
        <f>C11+C12</f>
        <v>11628465.4</v>
      </c>
      <c r="D13" s="74">
        <f t="shared" ref="D13:I13" si="4">D11+D12</f>
        <v>11628465.4</v>
      </c>
      <c r="E13" s="74">
        <f t="shared" si="4"/>
        <v>0</v>
      </c>
      <c r="F13" s="74">
        <f t="shared" si="4"/>
        <v>7292656.6000000006</v>
      </c>
      <c r="G13" s="74">
        <f t="shared" si="4"/>
        <v>6669715.2000000002</v>
      </c>
      <c r="H13" s="74">
        <f t="shared" si="4"/>
        <v>622941.4</v>
      </c>
      <c r="I13" s="74">
        <f t="shared" si="4"/>
        <v>18921122</v>
      </c>
      <c r="J13" s="58">
        <f>(I13/I10-1)*100</f>
        <v>8.6111322621746034</v>
      </c>
      <c r="K13" s="82">
        <f>I13/24</f>
        <v>788380.08333333337</v>
      </c>
    </row>
    <row r="14" spans="1:27" ht="20.25" hidden="1" customHeight="1" x14ac:dyDescent="0.25">
      <c r="A14" s="81">
        <v>2016</v>
      </c>
      <c r="B14" s="67" t="s">
        <v>0</v>
      </c>
      <c r="C14" s="74">
        <v>11423554.6</v>
      </c>
      <c r="D14" s="75">
        <v>11423554.6</v>
      </c>
      <c r="E14" s="75">
        <v>0</v>
      </c>
      <c r="F14" s="74">
        <v>6765103.2999999998</v>
      </c>
      <c r="G14" s="75">
        <v>6248260.4000000004</v>
      </c>
      <c r="H14" s="75">
        <v>516842.9</v>
      </c>
      <c r="I14" s="74">
        <v>18188657.900000002</v>
      </c>
      <c r="J14" s="58">
        <f>(I14/I11-1)*100</f>
        <v>0.97191613372156205</v>
      </c>
      <c r="K14" s="82">
        <f>I14/27.19</f>
        <v>668946.59433615301</v>
      </c>
    </row>
    <row r="15" spans="1:27" ht="20.25" hidden="1" customHeight="1" x14ac:dyDescent="0.25">
      <c r="A15" s="81"/>
      <c r="B15" s="67" t="s">
        <v>12</v>
      </c>
      <c r="C15" s="74">
        <v>612471.69999999995</v>
      </c>
      <c r="D15" s="75">
        <v>612471.69999999995</v>
      </c>
      <c r="E15" s="75">
        <v>0</v>
      </c>
      <c r="F15" s="74">
        <v>332972.2</v>
      </c>
      <c r="G15" s="75">
        <v>308612.5</v>
      </c>
      <c r="H15" s="75">
        <v>24359.7</v>
      </c>
      <c r="I15" s="74">
        <v>945443.9</v>
      </c>
      <c r="J15" s="58">
        <f>(I15/I12-1)*100</f>
        <v>4.1764394115527681</v>
      </c>
      <c r="K15" s="82">
        <f>I15/27.19</f>
        <v>34771.75064361898</v>
      </c>
    </row>
    <row r="16" spans="1:27" ht="20.25" customHeight="1" x14ac:dyDescent="0.25">
      <c r="A16" s="83">
        <v>2016</v>
      </c>
      <c r="B16" s="67"/>
      <c r="C16" s="74">
        <f>C14+C15</f>
        <v>12036026.299999999</v>
      </c>
      <c r="D16" s="74">
        <f t="shared" ref="D16:I16" si="5">D14+D15</f>
        <v>12036026.299999999</v>
      </c>
      <c r="E16" s="74">
        <f t="shared" si="5"/>
        <v>0</v>
      </c>
      <c r="F16" s="74">
        <f t="shared" si="5"/>
        <v>7098075.5</v>
      </c>
      <c r="G16" s="74">
        <f t="shared" si="5"/>
        <v>6556872.9000000004</v>
      </c>
      <c r="H16" s="74">
        <f t="shared" si="5"/>
        <v>541202.6</v>
      </c>
      <c r="I16" s="74">
        <f t="shared" si="5"/>
        <v>19134101.800000001</v>
      </c>
      <c r="J16" s="58">
        <f>(I16/I13-1)*100</f>
        <v>1.1256192946697441</v>
      </c>
      <c r="K16" s="82">
        <f>I16/27.19</f>
        <v>703718.34497977199</v>
      </c>
    </row>
    <row r="17" spans="1:11" ht="20.25" hidden="1" customHeight="1" x14ac:dyDescent="0.25">
      <c r="A17" s="81">
        <v>2017</v>
      </c>
      <c r="B17" s="73" t="s">
        <v>0</v>
      </c>
      <c r="C17" s="76">
        <v>12211589.5</v>
      </c>
      <c r="D17" s="77">
        <v>11925489.5</v>
      </c>
      <c r="E17" s="78">
        <v>286100</v>
      </c>
      <c r="F17" s="79">
        <v>7487130</v>
      </c>
      <c r="G17" s="78">
        <v>6988772</v>
      </c>
      <c r="H17" s="78">
        <v>498358</v>
      </c>
      <c r="I17" s="76">
        <f>F17+C17</f>
        <v>19698719.5</v>
      </c>
      <c r="J17" s="58">
        <f>(I17/I14-1)*100</f>
        <v>8.3022156351623799</v>
      </c>
      <c r="K17" s="82">
        <f>I17/26.54</f>
        <v>742227.56217030901</v>
      </c>
    </row>
    <row r="18" spans="1:11" ht="20.25" hidden="1" customHeight="1" x14ac:dyDescent="0.25">
      <c r="A18" s="81"/>
      <c r="B18" s="73" t="s">
        <v>12</v>
      </c>
      <c r="C18" s="76">
        <v>774433.7</v>
      </c>
      <c r="D18" s="77">
        <v>774433.7</v>
      </c>
      <c r="E18" s="78">
        <v>0</v>
      </c>
      <c r="F18" s="79">
        <v>381331.9</v>
      </c>
      <c r="G18" s="78">
        <v>364504</v>
      </c>
      <c r="H18" s="78">
        <v>16827.900000000001</v>
      </c>
      <c r="I18" s="76">
        <f>F18+C18</f>
        <v>1155765.6000000001</v>
      </c>
      <c r="J18" s="58">
        <f>(I18/I15-1)*100</f>
        <v>22.245814902396653</v>
      </c>
      <c r="K18" s="82">
        <f>I18/26.54</f>
        <v>43548.06330067823</v>
      </c>
    </row>
    <row r="19" spans="1:11" ht="20.25" customHeight="1" x14ac:dyDescent="0.25">
      <c r="A19" s="83">
        <v>2017</v>
      </c>
      <c r="B19" s="73"/>
      <c r="C19" s="76">
        <f>C17+C18</f>
        <v>12986023.199999999</v>
      </c>
      <c r="D19" s="76">
        <f t="shared" ref="D19:I19" si="6">D17+D18</f>
        <v>12699923.199999999</v>
      </c>
      <c r="E19" s="76">
        <f t="shared" si="6"/>
        <v>286100</v>
      </c>
      <c r="F19" s="76">
        <f t="shared" si="6"/>
        <v>7868461.9000000004</v>
      </c>
      <c r="G19" s="76">
        <f t="shared" si="6"/>
        <v>7353276</v>
      </c>
      <c r="H19" s="76">
        <f t="shared" si="6"/>
        <v>515185.9</v>
      </c>
      <c r="I19" s="76">
        <f t="shared" si="6"/>
        <v>20854485.100000001</v>
      </c>
      <c r="J19" s="58">
        <f>(I19/I16-1)*100</f>
        <v>8.991189228438202</v>
      </c>
      <c r="K19" s="82">
        <f>I19/26.54</f>
        <v>785775.62547098729</v>
      </c>
    </row>
    <row r="20" spans="1:11" ht="20.25" hidden="1" customHeight="1" x14ac:dyDescent="0.25">
      <c r="A20" s="84" t="s">
        <v>13</v>
      </c>
      <c r="B20" s="73" t="s">
        <v>0</v>
      </c>
      <c r="C20" s="66">
        <v>13792225.800000001</v>
      </c>
      <c r="D20" s="80">
        <v>13792225.800000001</v>
      </c>
      <c r="E20" s="80">
        <v>0</v>
      </c>
      <c r="F20" s="66">
        <v>8723950</v>
      </c>
      <c r="G20" s="80">
        <v>8165616</v>
      </c>
      <c r="H20" s="80">
        <v>558334</v>
      </c>
      <c r="I20" s="66">
        <f>F20+C20</f>
        <v>22516175.800000001</v>
      </c>
      <c r="J20" s="58">
        <f>(I20/I17-1)*100</f>
        <v>14.302738307431607</v>
      </c>
      <c r="K20" s="82">
        <f>I20/30</f>
        <v>750539.19333333336</v>
      </c>
    </row>
    <row r="21" spans="1:11" ht="20.25" hidden="1" customHeight="1" x14ac:dyDescent="0.25">
      <c r="A21" s="84"/>
      <c r="B21" s="73" t="s">
        <v>12</v>
      </c>
      <c r="C21" s="66">
        <v>894457.5</v>
      </c>
      <c r="D21" s="80">
        <v>894457.5</v>
      </c>
      <c r="E21" s="80">
        <v>0</v>
      </c>
      <c r="F21" s="66">
        <v>420002.2</v>
      </c>
      <c r="G21" s="80">
        <v>415903.6</v>
      </c>
      <c r="H21" s="80">
        <v>4098.6000000000004</v>
      </c>
      <c r="I21" s="66">
        <f>F21+C21</f>
        <v>1314459.7</v>
      </c>
      <c r="J21" s="58">
        <f>(I21/I18-1)*100</f>
        <v>13.730647460003986</v>
      </c>
      <c r="K21" s="82">
        <f>I21/30</f>
        <v>43815.323333333334</v>
      </c>
    </row>
    <row r="22" spans="1:11" ht="30" customHeight="1" thickBot="1" x14ac:dyDescent="0.3">
      <c r="A22" s="85"/>
      <c r="B22" s="17"/>
      <c r="C22" s="26">
        <f>C20+C21</f>
        <v>14686683.300000001</v>
      </c>
      <c r="D22" s="26">
        <f t="shared" ref="D22:I22" si="7">D20+D21</f>
        <v>14686683.300000001</v>
      </c>
      <c r="E22" s="26">
        <f t="shared" si="7"/>
        <v>0</v>
      </c>
      <c r="F22" s="26">
        <f t="shared" si="7"/>
        <v>9143952.1999999993</v>
      </c>
      <c r="G22" s="26">
        <f t="shared" si="7"/>
        <v>8581519.5999999996</v>
      </c>
      <c r="H22" s="26">
        <f t="shared" si="7"/>
        <v>562432.6</v>
      </c>
      <c r="I22" s="26">
        <f t="shared" si="7"/>
        <v>23830635.5</v>
      </c>
      <c r="J22" s="18">
        <f>(I22/I19-1)*100</f>
        <v>14.271032757361146</v>
      </c>
      <c r="K22" s="19">
        <f>I22/30</f>
        <v>794354.51666666672</v>
      </c>
    </row>
    <row r="24" spans="1:11" x14ac:dyDescent="0.25">
      <c r="B24" s="2" t="s">
        <v>0</v>
      </c>
    </row>
    <row r="25" spans="1:11" x14ac:dyDescent="0.25">
      <c r="B25" s="2" t="s">
        <v>12</v>
      </c>
    </row>
    <row r="29" spans="1:11" x14ac:dyDescent="0.25">
      <c r="G29" s="6"/>
    </row>
  </sheetData>
  <mergeCells count="21">
    <mergeCell ref="L5:AA5"/>
    <mergeCell ref="I2:I4"/>
    <mergeCell ref="A14:A15"/>
    <mergeCell ref="A17:A18"/>
    <mergeCell ref="A2:A4"/>
    <mergeCell ref="A5:A6"/>
    <mergeCell ref="A8:A9"/>
    <mergeCell ref="A11:A12"/>
    <mergeCell ref="E3:E4"/>
    <mergeCell ref="F3:F4"/>
    <mergeCell ref="G3:G4"/>
    <mergeCell ref="H3:H4"/>
    <mergeCell ref="B2:B4"/>
    <mergeCell ref="C2:E2"/>
    <mergeCell ref="F2:H2"/>
    <mergeCell ref="C3:C4"/>
    <mergeCell ref="J2:J4"/>
    <mergeCell ref="K2:K4"/>
    <mergeCell ref="A1:K1"/>
    <mergeCell ref="D3:D4"/>
    <mergeCell ref="A20:A22"/>
  </mergeCells>
  <pageMargins left="0.25" right="0.25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V26" sqref="V26"/>
    </sheetView>
  </sheetViews>
  <sheetFormatPr defaultRowHeight="15.75" x14ac:dyDescent="0.25"/>
  <cols>
    <col min="1" max="1" width="8.28515625" style="1" customWidth="1"/>
    <col min="2" max="2" width="11.140625" style="1" customWidth="1"/>
    <col min="3" max="3" width="10" style="1" customWidth="1"/>
    <col min="4" max="4" width="8.5703125" style="1" customWidth="1"/>
    <col min="5" max="5" width="8" style="1" customWidth="1"/>
    <col min="6" max="6" width="11.140625" style="1" customWidth="1"/>
    <col min="7" max="7" width="11.5703125" style="1" customWidth="1"/>
    <col min="8" max="8" width="8.42578125" style="1" customWidth="1"/>
    <col min="9" max="9" width="7" style="1" customWidth="1"/>
    <col min="10" max="10" width="7.5703125" style="1" customWidth="1"/>
    <col min="11" max="11" width="10.28515625" style="1" customWidth="1"/>
    <col min="12" max="12" width="12" style="107" customWidth="1"/>
    <col min="13" max="13" width="5.42578125" style="1" customWidth="1"/>
    <col min="14" max="14" width="9.140625" style="1" customWidth="1"/>
    <col min="15" max="16384" width="9.140625" style="1"/>
  </cols>
  <sheetData>
    <row r="1" spans="1:14" x14ac:dyDescent="0.25">
      <c r="A1" s="50" t="s">
        <v>16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</row>
    <row r="2" spans="1:14" ht="15.75" customHeight="1" x14ac:dyDescent="0.25">
      <c r="A2" s="96" t="s">
        <v>1</v>
      </c>
      <c r="B2" s="54" t="s">
        <v>2</v>
      </c>
      <c r="C2" s="54"/>
      <c r="D2" s="54"/>
      <c r="E2" s="54"/>
      <c r="F2" s="54"/>
      <c r="G2" s="54" t="s">
        <v>3</v>
      </c>
      <c r="H2" s="54"/>
      <c r="I2" s="54"/>
      <c r="J2" s="54"/>
      <c r="K2" s="54"/>
      <c r="L2" s="55" t="s">
        <v>4</v>
      </c>
      <c r="M2" s="28" t="s">
        <v>14</v>
      </c>
      <c r="N2" s="30" t="s">
        <v>15</v>
      </c>
    </row>
    <row r="3" spans="1:14" x14ac:dyDescent="0.25">
      <c r="A3" s="97"/>
      <c r="B3" s="43" t="s">
        <v>5</v>
      </c>
      <c r="C3" s="41" t="s">
        <v>6</v>
      </c>
      <c r="D3" s="53" t="s">
        <v>7</v>
      </c>
      <c r="E3" s="53"/>
      <c r="F3" s="41" t="s">
        <v>8</v>
      </c>
      <c r="G3" s="43" t="s">
        <v>5</v>
      </c>
      <c r="H3" s="41" t="s">
        <v>6</v>
      </c>
      <c r="I3" s="53" t="s">
        <v>7</v>
      </c>
      <c r="J3" s="53"/>
      <c r="K3" s="42" t="s">
        <v>8</v>
      </c>
      <c r="L3" s="56"/>
      <c r="M3" s="28"/>
      <c r="N3" s="30"/>
    </row>
    <row r="4" spans="1:14" ht="132" customHeight="1" thickBot="1" x14ac:dyDescent="0.3">
      <c r="A4" s="98"/>
      <c r="B4" s="44"/>
      <c r="C4" s="42"/>
      <c r="D4" s="10" t="s">
        <v>9</v>
      </c>
      <c r="E4" s="10" t="s">
        <v>10</v>
      </c>
      <c r="F4" s="42"/>
      <c r="G4" s="44"/>
      <c r="H4" s="42"/>
      <c r="I4" s="10" t="s">
        <v>9</v>
      </c>
      <c r="J4" s="10" t="s">
        <v>10</v>
      </c>
      <c r="K4" s="45"/>
      <c r="L4" s="56"/>
      <c r="M4" s="29"/>
      <c r="N4" s="31"/>
    </row>
    <row r="5" spans="1:14" ht="15" hidden="1" customHeight="1" x14ac:dyDescent="0.25">
      <c r="A5" s="86">
        <v>2013</v>
      </c>
      <c r="B5" s="25">
        <v>318187.59999999998</v>
      </c>
      <c r="C5" s="11">
        <v>1199.8</v>
      </c>
      <c r="D5" s="11"/>
      <c r="E5" s="11"/>
      <c r="F5" s="11">
        <v>316987.8</v>
      </c>
      <c r="G5" s="25">
        <v>126556.7</v>
      </c>
      <c r="H5" s="11"/>
      <c r="I5" s="11"/>
      <c r="J5" s="11"/>
      <c r="K5" s="12">
        <v>126556.7</v>
      </c>
      <c r="L5" s="104">
        <v>444744.3</v>
      </c>
      <c r="M5" s="13"/>
      <c r="N5" s="14">
        <f>L5/8</f>
        <v>55593.037499999999</v>
      </c>
    </row>
    <row r="6" spans="1:14" ht="15" hidden="1" customHeight="1" thickBot="1" x14ac:dyDescent="0.3">
      <c r="A6" s="90"/>
      <c r="B6" s="61">
        <v>67025.3</v>
      </c>
      <c r="C6" s="62">
        <v>472.4</v>
      </c>
      <c r="D6" s="62">
        <v>279.5</v>
      </c>
      <c r="E6" s="62">
        <v>12.5</v>
      </c>
      <c r="F6" s="62">
        <v>66552.899999999994</v>
      </c>
      <c r="G6" s="61">
        <v>14197.8</v>
      </c>
      <c r="H6" s="62">
        <v>1078</v>
      </c>
      <c r="I6" s="62"/>
      <c r="J6" s="62"/>
      <c r="K6" s="62">
        <v>13119.8</v>
      </c>
      <c r="L6" s="105">
        <v>81223.100000000006</v>
      </c>
      <c r="M6" s="91"/>
      <c r="N6" s="87">
        <f>L6/8</f>
        <v>10152.887500000001</v>
      </c>
    </row>
    <row r="7" spans="1:14" ht="18.75" customHeight="1" x14ac:dyDescent="0.25">
      <c r="A7" s="20">
        <v>2013</v>
      </c>
      <c r="B7" s="25">
        <f>B5+B6</f>
        <v>385212.89999999997</v>
      </c>
      <c r="C7" s="11">
        <f t="shared" ref="C7:I7" si="0">C5+C6</f>
        <v>1672.1999999999998</v>
      </c>
      <c r="D7" s="11">
        <f t="shared" si="0"/>
        <v>279.5</v>
      </c>
      <c r="E7" s="11">
        <f t="shared" si="0"/>
        <v>12.5</v>
      </c>
      <c r="F7" s="11">
        <f t="shared" si="0"/>
        <v>383540.69999999995</v>
      </c>
      <c r="G7" s="25">
        <f t="shared" si="0"/>
        <v>140754.5</v>
      </c>
      <c r="H7" s="11">
        <f t="shared" si="0"/>
        <v>1078</v>
      </c>
      <c r="I7" s="11">
        <f t="shared" si="0"/>
        <v>0</v>
      </c>
      <c r="J7" s="11">
        <f>J5+J6</f>
        <v>0</v>
      </c>
      <c r="K7" s="11">
        <f>K5+K6</f>
        <v>139676.5</v>
      </c>
      <c r="L7" s="25">
        <f t="shared" ref="L7" si="1">L5+L6</f>
        <v>525967.4</v>
      </c>
      <c r="M7" s="13"/>
      <c r="N7" s="14">
        <f>L7/8</f>
        <v>65745.925000000003</v>
      </c>
    </row>
    <row r="8" spans="1:14" ht="18.75" hidden="1" customHeight="1" x14ac:dyDescent="0.25">
      <c r="A8" s="81">
        <v>2014</v>
      </c>
      <c r="B8" s="68">
        <v>291539.20000000001</v>
      </c>
      <c r="C8" s="69">
        <v>5056.3999999999996</v>
      </c>
      <c r="D8" s="69">
        <v>0</v>
      </c>
      <c r="E8" s="69">
        <v>0</v>
      </c>
      <c r="F8" s="69">
        <v>286482.8</v>
      </c>
      <c r="G8" s="68">
        <v>167145.29999999999</v>
      </c>
      <c r="H8" s="69">
        <v>2845.3</v>
      </c>
      <c r="I8" s="69">
        <v>0</v>
      </c>
      <c r="J8" s="69">
        <v>0</v>
      </c>
      <c r="K8" s="69">
        <v>164300</v>
      </c>
      <c r="L8" s="68">
        <v>458684.5</v>
      </c>
      <c r="M8" s="88">
        <f>(L8/L5-1)*100</f>
        <v>3.1344302782520206</v>
      </c>
      <c r="N8" s="93">
        <f>L8/15.76</f>
        <v>29104.346446700507</v>
      </c>
    </row>
    <row r="9" spans="1:14" ht="18.75" hidden="1" customHeight="1" x14ac:dyDescent="0.25">
      <c r="A9" s="81"/>
      <c r="B9" s="68">
        <v>64126.6</v>
      </c>
      <c r="C9" s="69">
        <v>170.9</v>
      </c>
      <c r="D9" s="69">
        <v>85</v>
      </c>
      <c r="E9" s="69">
        <v>12.5</v>
      </c>
      <c r="F9" s="69">
        <v>63955.700000000004</v>
      </c>
      <c r="G9" s="68">
        <v>22643.8</v>
      </c>
      <c r="H9" s="69">
        <v>0</v>
      </c>
      <c r="I9" s="69">
        <v>0</v>
      </c>
      <c r="J9" s="69">
        <v>0</v>
      </c>
      <c r="K9" s="69">
        <v>22643.8</v>
      </c>
      <c r="L9" s="68">
        <v>86770.400000000009</v>
      </c>
      <c r="M9" s="88">
        <f t="shared" ref="M9:M22" si="2">(L9/L6-1)*100</f>
        <v>6.8297073123286367</v>
      </c>
      <c r="N9" s="93">
        <f>L9/15.76</f>
        <v>5505.7360406091375</v>
      </c>
    </row>
    <row r="10" spans="1:14" ht="18.75" customHeight="1" x14ac:dyDescent="0.25">
      <c r="A10" s="83">
        <v>2014</v>
      </c>
      <c r="B10" s="106">
        <f>B8+B9</f>
        <v>355665.8</v>
      </c>
      <c r="C10" s="92">
        <f t="shared" ref="C10:L10" si="3">C8+C9</f>
        <v>5227.2999999999993</v>
      </c>
      <c r="D10" s="92">
        <f t="shared" si="3"/>
        <v>85</v>
      </c>
      <c r="E10" s="92">
        <f t="shared" si="3"/>
        <v>12.5</v>
      </c>
      <c r="F10" s="92">
        <f t="shared" si="3"/>
        <v>350438.5</v>
      </c>
      <c r="G10" s="106">
        <f t="shared" si="3"/>
        <v>189789.09999999998</v>
      </c>
      <c r="H10" s="92">
        <f t="shared" si="3"/>
        <v>2845.3</v>
      </c>
      <c r="I10" s="92">
        <f t="shared" si="3"/>
        <v>0</v>
      </c>
      <c r="J10" s="92">
        <f t="shared" si="3"/>
        <v>0</v>
      </c>
      <c r="K10" s="92">
        <f t="shared" si="3"/>
        <v>186943.8</v>
      </c>
      <c r="L10" s="106">
        <f t="shared" si="3"/>
        <v>545454.9</v>
      </c>
      <c r="M10" s="88">
        <f t="shared" si="2"/>
        <v>3.7050775390261803</v>
      </c>
      <c r="N10" s="93">
        <f>L10/15.76</f>
        <v>34610.08248730965</v>
      </c>
    </row>
    <row r="11" spans="1:14" ht="18.75" hidden="1" customHeight="1" x14ac:dyDescent="0.25">
      <c r="A11" s="81">
        <v>2015</v>
      </c>
      <c r="B11" s="74">
        <v>358847.8</v>
      </c>
      <c r="C11" s="75">
        <v>10674.800000000001</v>
      </c>
      <c r="D11" s="75">
        <v>3978.3</v>
      </c>
      <c r="E11" s="75">
        <v>279.10000000000002</v>
      </c>
      <c r="F11" s="75">
        <v>348173</v>
      </c>
      <c r="G11" s="74">
        <v>206094.2</v>
      </c>
      <c r="H11" s="75">
        <v>3361.3</v>
      </c>
      <c r="I11" s="75">
        <v>135</v>
      </c>
      <c r="J11" s="75">
        <v>7</v>
      </c>
      <c r="K11" s="75">
        <v>202732.9</v>
      </c>
      <c r="L11" s="74">
        <v>564942</v>
      </c>
      <c r="M11" s="88">
        <f t="shared" si="2"/>
        <v>23.165705403169291</v>
      </c>
      <c r="N11" s="93">
        <f>L11/24</f>
        <v>23539.25</v>
      </c>
    </row>
    <row r="12" spans="1:14" ht="18.75" hidden="1" customHeight="1" x14ac:dyDescent="0.25">
      <c r="A12" s="81"/>
      <c r="B12" s="74">
        <v>68756.7</v>
      </c>
      <c r="C12" s="75">
        <v>32.200000000000003</v>
      </c>
      <c r="D12" s="75">
        <v>0</v>
      </c>
      <c r="E12" s="75">
        <v>0</v>
      </c>
      <c r="F12" s="75">
        <v>68724.5</v>
      </c>
      <c r="G12" s="74">
        <v>18909.5</v>
      </c>
      <c r="H12" s="75">
        <v>0</v>
      </c>
      <c r="I12" s="75">
        <v>0</v>
      </c>
      <c r="J12" s="75">
        <v>0</v>
      </c>
      <c r="K12" s="75">
        <v>18909.5</v>
      </c>
      <c r="L12" s="74">
        <v>87666.2</v>
      </c>
      <c r="M12" s="88">
        <f t="shared" si="2"/>
        <v>1.0323797055216799</v>
      </c>
      <c r="N12" s="93">
        <f>L12/24</f>
        <v>3652.7583333333332</v>
      </c>
    </row>
    <row r="13" spans="1:14" ht="18.75" customHeight="1" x14ac:dyDescent="0.25">
      <c r="A13" s="83">
        <v>2015</v>
      </c>
      <c r="B13" s="74">
        <f>B11+B12</f>
        <v>427604.5</v>
      </c>
      <c r="C13" s="75">
        <f t="shared" ref="C13:L13" si="4">C11+C12</f>
        <v>10707.000000000002</v>
      </c>
      <c r="D13" s="75">
        <f t="shared" si="4"/>
        <v>3978.3</v>
      </c>
      <c r="E13" s="75">
        <f t="shared" si="4"/>
        <v>279.10000000000002</v>
      </c>
      <c r="F13" s="75">
        <f t="shared" si="4"/>
        <v>416897.5</v>
      </c>
      <c r="G13" s="74">
        <f t="shared" si="4"/>
        <v>225003.7</v>
      </c>
      <c r="H13" s="75">
        <f t="shared" si="4"/>
        <v>3361.3</v>
      </c>
      <c r="I13" s="75">
        <f t="shared" si="4"/>
        <v>135</v>
      </c>
      <c r="J13" s="75">
        <f t="shared" si="4"/>
        <v>7</v>
      </c>
      <c r="K13" s="75">
        <f t="shared" si="4"/>
        <v>221642.4</v>
      </c>
      <c r="L13" s="74">
        <f t="shared" si="4"/>
        <v>652608.19999999995</v>
      </c>
      <c r="M13" s="88">
        <f t="shared" si="2"/>
        <v>19.644758897573379</v>
      </c>
      <c r="N13" s="93">
        <f>L13/24</f>
        <v>27192.008333333331</v>
      </c>
    </row>
    <row r="14" spans="1:14" ht="18.75" hidden="1" customHeight="1" x14ac:dyDescent="0.25">
      <c r="A14" s="81">
        <v>2016</v>
      </c>
      <c r="B14" s="74">
        <v>447327.9</v>
      </c>
      <c r="C14" s="75">
        <v>12137.1</v>
      </c>
      <c r="D14" s="75">
        <v>4949.2</v>
      </c>
      <c r="E14" s="75">
        <v>291.8</v>
      </c>
      <c r="F14" s="75">
        <v>435190.8</v>
      </c>
      <c r="G14" s="74">
        <v>224401.2</v>
      </c>
      <c r="H14" s="75">
        <v>4112.3</v>
      </c>
      <c r="I14" s="75">
        <v>112</v>
      </c>
      <c r="J14" s="75">
        <v>38</v>
      </c>
      <c r="K14" s="75">
        <v>220288.9</v>
      </c>
      <c r="L14" s="74">
        <v>671729.1</v>
      </c>
      <c r="M14" s="88">
        <f t="shared" si="2"/>
        <v>18.902312095754947</v>
      </c>
      <c r="N14" s="93">
        <f>L14/27.19</f>
        <v>24705.005516734091</v>
      </c>
    </row>
    <row r="15" spans="1:14" ht="18.75" hidden="1" customHeight="1" x14ac:dyDescent="0.25">
      <c r="A15" s="81"/>
      <c r="B15" s="106">
        <v>74914.899999999994</v>
      </c>
      <c r="C15" s="92">
        <v>70</v>
      </c>
      <c r="D15" s="92"/>
      <c r="E15" s="92"/>
      <c r="F15" s="92">
        <v>74844.899999999994</v>
      </c>
      <c r="G15" s="106">
        <v>17552.2</v>
      </c>
      <c r="H15" s="92"/>
      <c r="I15" s="92"/>
      <c r="J15" s="92"/>
      <c r="K15" s="92">
        <v>17552.2</v>
      </c>
      <c r="L15" s="106">
        <v>92467.1</v>
      </c>
      <c r="M15" s="88">
        <f t="shared" si="2"/>
        <v>5.4763409386970219</v>
      </c>
      <c r="N15" s="93">
        <f>L15/27.19</f>
        <v>3400.7760205958075</v>
      </c>
    </row>
    <row r="16" spans="1:14" ht="18.75" customHeight="1" x14ac:dyDescent="0.25">
      <c r="A16" s="83">
        <v>2016</v>
      </c>
      <c r="B16" s="106">
        <f>B14+B15</f>
        <v>522242.80000000005</v>
      </c>
      <c r="C16" s="92">
        <f t="shared" ref="C16:L16" si="5">C14+C15</f>
        <v>12207.1</v>
      </c>
      <c r="D16" s="92">
        <f t="shared" si="5"/>
        <v>4949.2</v>
      </c>
      <c r="E16" s="92">
        <f t="shared" si="5"/>
        <v>291.8</v>
      </c>
      <c r="F16" s="92">
        <f t="shared" si="5"/>
        <v>510035.69999999995</v>
      </c>
      <c r="G16" s="106">
        <f t="shared" si="5"/>
        <v>241953.40000000002</v>
      </c>
      <c r="H16" s="92">
        <f t="shared" si="5"/>
        <v>4112.3</v>
      </c>
      <c r="I16" s="92">
        <f t="shared" si="5"/>
        <v>112</v>
      </c>
      <c r="J16" s="92">
        <f t="shared" si="5"/>
        <v>38</v>
      </c>
      <c r="K16" s="92">
        <f t="shared" si="5"/>
        <v>237841.1</v>
      </c>
      <c r="L16" s="106">
        <f t="shared" si="5"/>
        <v>764196.2</v>
      </c>
      <c r="M16" s="88">
        <f t="shared" si="2"/>
        <v>17.098773812526424</v>
      </c>
      <c r="N16" s="93">
        <f>L16/27.19</f>
        <v>28105.781537329898</v>
      </c>
    </row>
    <row r="17" spans="1:14" ht="18.75" hidden="1" customHeight="1" x14ac:dyDescent="0.25">
      <c r="A17" s="81">
        <v>2017</v>
      </c>
      <c r="B17" s="76">
        <v>621476.6</v>
      </c>
      <c r="C17" s="77">
        <v>16452.7</v>
      </c>
      <c r="D17" s="77">
        <v>7063.4</v>
      </c>
      <c r="E17" s="77">
        <v>325.8</v>
      </c>
      <c r="F17" s="77">
        <v>605023.9</v>
      </c>
      <c r="G17" s="76">
        <v>242566.6</v>
      </c>
      <c r="H17" s="77">
        <v>4462.7</v>
      </c>
      <c r="I17" s="77">
        <v>134.4</v>
      </c>
      <c r="J17" s="77">
        <v>42.2</v>
      </c>
      <c r="K17" s="77">
        <v>238103.9</v>
      </c>
      <c r="L17" s="76">
        <f t="shared" ref="L17:L18" si="6">G17+B17</f>
        <v>864043.2</v>
      </c>
      <c r="M17" s="88">
        <f t="shared" si="2"/>
        <v>28.62971099510203</v>
      </c>
      <c r="N17" s="93">
        <f>L17/26.54</f>
        <v>32556.262245666916</v>
      </c>
    </row>
    <row r="18" spans="1:14" ht="18.75" hidden="1" customHeight="1" x14ac:dyDescent="0.25">
      <c r="A18" s="81"/>
      <c r="B18" s="76">
        <v>98571.5</v>
      </c>
      <c r="C18" s="77">
        <v>81.2</v>
      </c>
      <c r="D18" s="77">
        <v>0</v>
      </c>
      <c r="E18" s="77">
        <v>0</v>
      </c>
      <c r="F18" s="77">
        <v>98490.3</v>
      </c>
      <c r="G18" s="76">
        <v>14902.3</v>
      </c>
      <c r="H18" s="77">
        <v>0</v>
      </c>
      <c r="I18" s="77">
        <v>0</v>
      </c>
      <c r="J18" s="77">
        <v>0</v>
      </c>
      <c r="K18" s="77">
        <v>14902.3</v>
      </c>
      <c r="L18" s="76">
        <f t="shared" si="6"/>
        <v>113473.8</v>
      </c>
      <c r="M18" s="88">
        <f t="shared" si="2"/>
        <v>22.718026195262951</v>
      </c>
      <c r="N18" s="93">
        <f>L18/26.54</f>
        <v>4275.5764883195179</v>
      </c>
    </row>
    <row r="19" spans="1:14" ht="18.75" customHeight="1" x14ac:dyDescent="0.25">
      <c r="A19" s="83">
        <v>2017</v>
      </c>
      <c r="B19" s="76">
        <f>B17+B18</f>
        <v>720048.1</v>
      </c>
      <c r="C19" s="77">
        <f t="shared" ref="C19:L19" si="7">C17+C18</f>
        <v>16533.900000000001</v>
      </c>
      <c r="D19" s="77">
        <f t="shared" si="7"/>
        <v>7063.4</v>
      </c>
      <c r="E19" s="77">
        <f t="shared" si="7"/>
        <v>325.8</v>
      </c>
      <c r="F19" s="77">
        <f t="shared" si="7"/>
        <v>703514.20000000007</v>
      </c>
      <c r="G19" s="76">
        <f t="shared" si="7"/>
        <v>257468.9</v>
      </c>
      <c r="H19" s="77">
        <f t="shared" si="7"/>
        <v>4462.7</v>
      </c>
      <c r="I19" s="77">
        <f t="shared" si="7"/>
        <v>134.4</v>
      </c>
      <c r="J19" s="77">
        <f t="shared" si="7"/>
        <v>42.2</v>
      </c>
      <c r="K19" s="77">
        <f t="shared" si="7"/>
        <v>253006.19999999998</v>
      </c>
      <c r="L19" s="76">
        <f t="shared" si="7"/>
        <v>977517</v>
      </c>
      <c r="M19" s="88">
        <f t="shared" si="2"/>
        <v>27.914402086793942</v>
      </c>
      <c r="N19" s="93">
        <f>L19/26.54</f>
        <v>36831.838733986435</v>
      </c>
    </row>
    <row r="20" spans="1:14" ht="29.25" hidden="1" customHeight="1" x14ac:dyDescent="0.25">
      <c r="A20" s="99" t="s">
        <v>13</v>
      </c>
      <c r="B20" s="66">
        <v>698079.9</v>
      </c>
      <c r="C20" s="80">
        <v>18861.8</v>
      </c>
      <c r="D20" s="80">
        <v>8140.2</v>
      </c>
      <c r="E20" s="80">
        <v>600.1</v>
      </c>
      <c r="F20" s="80">
        <v>679218.1</v>
      </c>
      <c r="G20" s="66">
        <v>231289.3</v>
      </c>
      <c r="H20" s="80">
        <v>7493.3</v>
      </c>
      <c r="I20" s="80">
        <v>143.6</v>
      </c>
      <c r="J20" s="80">
        <v>38.4</v>
      </c>
      <c r="K20" s="80">
        <v>223796</v>
      </c>
      <c r="L20" s="66">
        <f t="shared" ref="L20:L21" si="8">G20+B20</f>
        <v>929369.2</v>
      </c>
      <c r="M20" s="89">
        <f t="shared" si="2"/>
        <v>7.5605016045493967</v>
      </c>
      <c r="N20" s="94">
        <f>L20/30</f>
        <v>30978.973333333332</v>
      </c>
    </row>
    <row r="21" spans="1:14" ht="16.5" hidden="1" thickBot="1" x14ac:dyDescent="0.3">
      <c r="A21" s="100"/>
      <c r="B21" s="26">
        <v>108426.4</v>
      </c>
      <c r="C21" s="7">
        <v>50</v>
      </c>
      <c r="D21" s="7">
        <v>0</v>
      </c>
      <c r="E21" s="7">
        <v>0</v>
      </c>
      <c r="F21" s="7">
        <v>108376.4</v>
      </c>
      <c r="G21" s="26">
        <v>17053.8</v>
      </c>
      <c r="H21" s="7">
        <v>0</v>
      </c>
      <c r="I21" s="7">
        <v>0</v>
      </c>
      <c r="J21" s="7">
        <v>0</v>
      </c>
      <c r="K21" s="7">
        <v>17053.8</v>
      </c>
      <c r="L21" s="26">
        <f t="shared" si="8"/>
        <v>125480.2</v>
      </c>
      <c r="M21" s="8">
        <f t="shared" si="2"/>
        <v>10.580768424076737</v>
      </c>
      <c r="N21" s="9">
        <f>L21/30</f>
        <v>4182.6733333333332</v>
      </c>
    </row>
    <row r="22" spans="1:14" ht="16.5" thickBot="1" x14ac:dyDescent="0.3">
      <c r="A22" s="101">
        <v>2018</v>
      </c>
      <c r="B22" s="95">
        <f>B20+B21</f>
        <v>806506.3</v>
      </c>
      <c r="C22" s="102">
        <f t="shared" ref="C22:L22" si="9">C20+C21</f>
        <v>18911.8</v>
      </c>
      <c r="D22" s="102">
        <f t="shared" si="9"/>
        <v>8140.2</v>
      </c>
      <c r="E22" s="102">
        <f t="shared" si="9"/>
        <v>600.1</v>
      </c>
      <c r="F22" s="102">
        <f t="shared" si="9"/>
        <v>787594.5</v>
      </c>
      <c r="G22" s="95">
        <f t="shared" si="9"/>
        <v>248343.09999999998</v>
      </c>
      <c r="H22" s="102">
        <f t="shared" si="9"/>
        <v>7493.3</v>
      </c>
      <c r="I22" s="102">
        <f t="shared" si="9"/>
        <v>143.6</v>
      </c>
      <c r="J22" s="102">
        <f t="shared" si="9"/>
        <v>38.4</v>
      </c>
      <c r="K22" s="102">
        <f t="shared" si="9"/>
        <v>240849.8</v>
      </c>
      <c r="L22" s="95">
        <f t="shared" si="9"/>
        <v>1054849.3999999999</v>
      </c>
      <c r="M22" s="103">
        <f t="shared" si="2"/>
        <v>7.9111053823104793</v>
      </c>
      <c r="N22" s="9">
        <f>L22/30</f>
        <v>35161.64666666666</v>
      </c>
    </row>
    <row r="23" spans="1:14" ht="12.75" customHeight="1" x14ac:dyDescent="0.25">
      <c r="A23" s="6"/>
      <c r="B23" s="3"/>
      <c r="C23" s="4"/>
      <c r="D23" s="5"/>
      <c r="E23" s="5"/>
      <c r="F23" s="5"/>
      <c r="G23" s="5"/>
      <c r="H23" s="5"/>
      <c r="I23" s="5"/>
      <c r="J23" s="5"/>
      <c r="K23" s="5"/>
      <c r="L23" s="65"/>
      <c r="M23" s="5"/>
      <c r="N23" s="5"/>
    </row>
  </sheetData>
  <mergeCells count="20">
    <mergeCell ref="A2:A4"/>
    <mergeCell ref="B2:F2"/>
    <mergeCell ref="G2:K2"/>
    <mergeCell ref="L2:L4"/>
    <mergeCell ref="B3:B4"/>
    <mergeCell ref="C3:C4"/>
    <mergeCell ref="D3:E3"/>
    <mergeCell ref="F3:F4"/>
    <mergeCell ref="G3:G4"/>
    <mergeCell ref="H3:H4"/>
    <mergeCell ref="N2:N4"/>
    <mergeCell ref="A1:N1"/>
    <mergeCell ref="A20:A21"/>
    <mergeCell ref="M2:M4"/>
    <mergeCell ref="A17:A18"/>
    <mergeCell ref="A8:A9"/>
    <mergeCell ref="A11:A12"/>
    <mergeCell ref="A14:A15"/>
    <mergeCell ref="I3:J3"/>
    <mergeCell ref="K3:K4"/>
  </mergeCells>
  <pageMargins left="0.25" right="0.25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cp:lastPrinted>2017-10-17T11:28:56Z</cp:lastPrinted>
  <dcterms:created xsi:type="dcterms:W3CDTF">2017-10-17T05:17:50Z</dcterms:created>
  <dcterms:modified xsi:type="dcterms:W3CDTF">2017-10-18T05:24:24Z</dcterms:modified>
</cp:coreProperties>
</file>